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du\Dropbox\Private\Golf\GSÍ\Dómaranefnd\"/>
    </mc:Choice>
  </mc:AlternateContent>
  <xr:revisionPtr revIDLastSave="0" documentId="13_ncr:1_{82E4F2AB-0CD5-4C42-9FCC-E1A31F6E619B}" xr6:coauthVersionLast="46" xr6:coauthVersionMax="46" xr10:uidLastSave="{00000000-0000-0000-0000-000000000000}"/>
  <bookViews>
    <workbookView xWindow="-120" yWindow="-120" windowWidth="29040" windowHeight="15840" xr2:uid="{FDAB1C76-62C2-40D2-8F76-8976829C589F}"/>
  </bookViews>
  <sheets>
    <sheet name="Rástím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2" l="1"/>
  <c r="O22" i="2"/>
  <c r="O21" i="2"/>
  <c r="O20" i="2"/>
  <c r="O19" i="2"/>
  <c r="O11" i="2"/>
  <c r="O10" i="2"/>
  <c r="O9" i="2"/>
  <c r="O8" i="2"/>
  <c r="O7" i="2"/>
  <c r="U20" i="2"/>
  <c r="T20" i="2"/>
  <c r="S20" i="2"/>
  <c r="U19" i="2"/>
  <c r="T19" i="2"/>
  <c r="S19" i="2"/>
  <c r="U18" i="2"/>
  <c r="T18" i="2"/>
  <c r="S18" i="2"/>
  <c r="U17" i="2"/>
  <c r="T17" i="2"/>
  <c r="S17" i="2"/>
  <c r="U16" i="2"/>
  <c r="T16" i="2"/>
  <c r="S16" i="2"/>
  <c r="U15" i="2"/>
  <c r="T15" i="2"/>
  <c r="S15" i="2"/>
  <c r="U14" i="2"/>
  <c r="T14" i="2"/>
  <c r="S14" i="2"/>
  <c r="U13" i="2"/>
  <c r="T13" i="2"/>
  <c r="S13" i="2"/>
  <c r="U12" i="2"/>
  <c r="T12" i="2"/>
  <c r="S12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5" i="2"/>
  <c r="T5" i="2"/>
  <c r="S5" i="2"/>
  <c r="R21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E23" i="2"/>
  <c r="D23" i="2"/>
  <c r="C23" i="2"/>
  <c r="E22" i="2"/>
  <c r="D22" i="2"/>
  <c r="C22" i="2"/>
  <c r="E21" i="2"/>
  <c r="D21" i="2"/>
  <c r="C21" i="2"/>
  <c r="E20" i="2"/>
  <c r="D20" i="2"/>
  <c r="C20" i="2"/>
  <c r="E19" i="2"/>
  <c r="D19" i="2"/>
  <c r="C19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T21" i="2" l="1"/>
  <c r="S21" i="2"/>
  <c r="U21" i="2"/>
</calcChain>
</file>

<file path=xl/sharedStrings.xml><?xml version="1.0" encoding="utf-8"?>
<sst xmlns="http://schemas.openxmlformats.org/spreadsheetml/2006/main" count="69" uniqueCount="34">
  <si>
    <t>2</t>
  </si>
  <si>
    <t>3</t>
  </si>
  <si>
    <t>4</t>
  </si>
  <si>
    <t xml:space="preserve"> </t>
  </si>
  <si>
    <t>Ræst af tveimur teigum</t>
  </si>
  <si>
    <t>Mín. milli ráshópa</t>
  </si>
  <si>
    <t>Tími</t>
  </si>
  <si>
    <t>Ræst af einum teig</t>
  </si>
  <si>
    <t>F j ö l d i   í   r á s h ó p i</t>
  </si>
  <si>
    <t>Fjöldi leikmanna</t>
  </si>
  <si>
    <t>Lengd ræsingar</t>
  </si>
  <si>
    <t>Ræst í klst.:</t>
  </si>
  <si>
    <t>Fj. leikmanna:</t>
  </si>
  <si>
    <t>Fjöldi ráshópa</t>
  </si>
  <si>
    <t>Flokkur</t>
  </si>
  <si>
    <t>C</t>
  </si>
  <si>
    <t>D</t>
  </si>
  <si>
    <t>E</t>
  </si>
  <si>
    <t>Leikmenn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</si>
  <si>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</si>
  <si>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</si>
  <si>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</si>
  <si>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</si>
  <si>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</si>
  <si>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</si>
  <si>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</si>
  <si>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</si>
  <si>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</si>
  <si>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</si>
  <si>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</si>
  <si>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Alls</t>
  </si>
  <si>
    <t>Karlar</t>
  </si>
  <si>
    <t>Konur</t>
  </si>
  <si>
    <t>Fj. ráshópa: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</si>
</sst>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hh:mm;@"/>
    <numFmt numFmtId="167" formatCode="#"/>
    <numFmt numFmtId="170" formatCode="@*.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5" tint="-0.2499465926084170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/>
      <right/>
      <top/>
      <bottom style="medium">
        <color theme="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3" xfId="0" applyFont="1" applyBorder="1"/>
    <xf numFmtId="0" fontId="1" fillId="0" borderId="3" xfId="0" applyFont="1" applyBorder="1"/>
    <xf numFmtId="0" fontId="3" fillId="0" borderId="0" xfId="0" applyFont="1"/>
    <xf numFmtId="20" fontId="4" fillId="0" borderId="0" xfId="0" applyNumberFormat="1" applyFont="1"/>
    <xf numFmtId="166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2" xfId="0" applyFont="1" applyBorder="1" applyAlignment="1">
      <alignment textRotation="90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70" fontId="1" fillId="0" borderId="1" xfId="0" applyNumberFormat="1" applyFont="1" applyBorder="1" applyAlignment="1">
      <alignment horizontal="left"/>
    </xf>
    <xf numFmtId="167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9093-612D-4345-9C9A-91D0B6507F8C}">
  <dimension ref="A1:U23"/>
  <sheetViews>
    <sheetView tabSelected="1" workbookViewId="0">
      <selection activeCell="K13" sqref="K13"/>
    </sheetView>
  </sheetViews>
  <sheetFormatPr defaultRowHeight="18.75" x14ac:dyDescent="0.3"/>
  <cols>
    <col min="1" max="1" width="3.7109375" style="1" bestFit="1" customWidth="1"/>
    <col min="2" max="2" width="14.7109375" style="1" customWidth="1"/>
    <col min="3" max="6" width="10.7109375" style="1" customWidth="1"/>
    <col min="7" max="7" width="3.7109375" style="1" bestFit="1" customWidth="1"/>
    <col min="8" max="8" width="17.140625" style="1" customWidth="1"/>
    <col min="9" max="12" width="10.7109375" style="1" customWidth="1"/>
    <col min="13" max="13" width="4.7109375" style="1" bestFit="1" customWidth="1"/>
    <col min="14" max="14" width="14.85546875" style="1" customWidth="1"/>
    <col min="15" max="15" width="16.7109375" style="1" customWidth="1"/>
    <col min="16" max="16" width="10.7109375" style="1" customWidth="1"/>
    <col min="17" max="17" width="34.42578125" style="1" customWidth="1"/>
    <col min="18" max="18" width="12.28515625" style="1" bestFit="1" customWidth="1"/>
    <col min="19" max="21" width="10.28515625" style="1" customWidth="1"/>
    <col min="22" max="16384" width="9.140625" style="1"/>
  </cols>
  <sheetData>
    <row r="1" spans="1:21" ht="19.5" thickBot="1" x14ac:dyDescent="0.35">
      <c r="A1" s="2" t="s">
        <v>9</v>
      </c>
      <c r="B1" s="3"/>
      <c r="C1" s="3"/>
      <c r="D1" s="3"/>
      <c r="E1" s="3"/>
      <c r="G1" s="2" t="s">
        <v>10</v>
      </c>
      <c r="H1" s="3"/>
      <c r="I1" s="3"/>
      <c r="J1" s="3"/>
      <c r="K1" s="3"/>
      <c r="L1" s="19"/>
      <c r="N1" s="2" t="s">
        <v>10</v>
      </c>
      <c r="O1" s="3"/>
      <c r="Q1" s="2" t="s">
        <v>13</v>
      </c>
      <c r="R1" s="3"/>
      <c r="S1" s="3"/>
      <c r="T1" s="3"/>
      <c r="U1" s="3"/>
    </row>
    <row r="2" spans="1:21" x14ac:dyDescent="0.3">
      <c r="B2" s="4"/>
      <c r="H2" s="4"/>
      <c r="N2" s="4"/>
    </row>
    <row r="3" spans="1:21" ht="20.100000000000001" customHeight="1" x14ac:dyDescent="0.3">
      <c r="B3" s="4" t="s">
        <v>7</v>
      </c>
      <c r="H3" s="4" t="s">
        <v>7</v>
      </c>
      <c r="N3" s="4" t="s">
        <v>7</v>
      </c>
      <c r="S3" s="8" t="s">
        <v>8</v>
      </c>
      <c r="T3" s="8"/>
      <c r="U3" s="8"/>
    </row>
    <row r="4" spans="1:21" ht="20.100000000000001" customHeight="1" x14ac:dyDescent="0.3">
      <c r="A4" s="5"/>
      <c r="B4" s="4" t="s">
        <v>11</v>
      </c>
      <c r="C4" s="6">
        <v>0.16666666666666666</v>
      </c>
      <c r="G4" s="5"/>
      <c r="H4" s="4" t="s">
        <v>12</v>
      </c>
      <c r="I4" s="7">
        <v>144</v>
      </c>
      <c r="N4" s="4" t="s">
        <v>33</v>
      </c>
      <c r="O4" s="7">
        <v>40</v>
      </c>
      <c r="Q4" s="10" t="s">
        <v>14</v>
      </c>
      <c r="R4" s="11" t="s">
        <v>18</v>
      </c>
      <c r="S4" s="11" t="s">
        <v>0</v>
      </c>
      <c r="T4" s="11" t="s">
        <v>1</v>
      </c>
      <c r="U4" s="11" t="s">
        <v>2</v>
      </c>
    </row>
    <row r="5" spans="1:21" ht="20.100000000000001" customHeight="1" x14ac:dyDescent="0.3">
      <c r="C5" s="8" t="s">
        <v>8</v>
      </c>
      <c r="D5" s="8"/>
      <c r="E5" s="8"/>
      <c r="H5" s="22"/>
      <c r="I5" s="8" t="s">
        <v>8</v>
      </c>
      <c r="J5" s="8"/>
      <c r="K5" s="8"/>
      <c r="L5" s="22"/>
      <c r="O5" s="8"/>
      <c r="Q5" s="17" t="s">
        <v>31</v>
      </c>
      <c r="R5" s="18">
        <v>83</v>
      </c>
      <c r="S5" s="15">
        <f>ROUNDUP($R5/S$4,0)</f>
        <v>42</v>
      </c>
      <c r="T5" s="15">
        <f>ROUNDUP($R5/T$4,0)</f>
        <v>28</v>
      </c>
      <c r="U5" s="15">
        <f>ROUNDUP($R5/U$4,0)</f>
        <v>21</v>
      </c>
    </row>
    <row r="6" spans="1:21" ht="20.100000000000001" customHeight="1" x14ac:dyDescent="0.3">
      <c r="A6" s="9" t="s">
        <v>5</v>
      </c>
      <c r="B6" s="10" t="s">
        <v>3</v>
      </c>
      <c r="C6" s="11" t="s">
        <v>0</v>
      </c>
      <c r="D6" s="11" t="s">
        <v>1</v>
      </c>
      <c r="E6" s="11" t="s">
        <v>2</v>
      </c>
      <c r="G6" s="9" t="s">
        <v>5</v>
      </c>
      <c r="H6" s="10" t="s">
        <v>3</v>
      </c>
      <c r="I6" s="11" t="s">
        <v>0</v>
      </c>
      <c r="J6" s="11" t="s">
        <v>1</v>
      </c>
      <c r="K6" s="11" t="s">
        <v>2</v>
      </c>
      <c r="L6" s="20"/>
      <c r="M6" s="9" t="s">
        <v>5</v>
      </c>
      <c r="N6" s="10" t="s">
        <v>3</v>
      </c>
      <c r="O6" s="11" t="s">
        <v>6</v>
      </c>
      <c r="Q6" s="17" t="s">
        <v>32</v>
      </c>
      <c r="R6" s="18">
        <v>35</v>
      </c>
      <c r="S6" s="15">
        <f>ROUNDUP($R6/S$4,0)</f>
        <v>18</v>
      </c>
      <c r="T6" s="15">
        <f>ROUNDUP($R6/T$4,0)</f>
        <v>12</v>
      </c>
      <c r="U6" s="15">
        <f>ROUNDUP($R6/U$4,0)</f>
        <v>9</v>
      </c>
    </row>
    <row r="7" spans="1:21" ht="20.100000000000001" customHeight="1" x14ac:dyDescent="0.3">
      <c r="A7" s="9"/>
      <c r="B7" s="10">
        <v>8</v>
      </c>
      <c r="C7" s="12">
        <f>(ROUNDDOWN(60/$B7*$C$4*24,0)+1)*C$6</f>
        <v>62</v>
      </c>
      <c r="D7" s="12">
        <f>(ROUNDDOWN(60/$B7*$C$4*24,0)+1)*D$6</f>
        <v>93</v>
      </c>
      <c r="E7" s="12">
        <f>(ROUNDDOWN(60/$B7*$C$4*24,0)+1)*E$6</f>
        <v>124</v>
      </c>
      <c r="G7" s="9"/>
      <c r="H7" s="10">
        <v>8</v>
      </c>
      <c r="I7" s="13">
        <f>TIME(0,(ROUNDUP($I$4/I$6,0)-1)*$H7,0)</f>
        <v>0.39444444444444443</v>
      </c>
      <c r="J7" s="13">
        <f>TIME(0,(ROUNDUP($I$4/J$6,0)-1)*$H7,0)</f>
        <v>0.26111111111111113</v>
      </c>
      <c r="K7" s="13">
        <f>TIME(0,(ROUNDUP($I$4/K$6,0)-1)*$H7,0)</f>
        <v>0.19444444444444445</v>
      </c>
      <c r="L7" s="21"/>
      <c r="M7" s="9"/>
      <c r="N7" s="10">
        <v>8</v>
      </c>
      <c r="O7" s="13">
        <f>TIME(0,N7*(O$4-1),0)</f>
        <v>0.21666666666666667</v>
      </c>
      <c r="Q7" s="17" t="s">
        <v>15</v>
      </c>
      <c r="R7" s="18"/>
      <c r="S7" s="15">
        <f>ROUNDUP($R7/S$4,0)</f>
        <v>0</v>
      </c>
      <c r="T7" s="15">
        <f>ROUNDUP($R7/T$4,0)</f>
        <v>0</v>
      </c>
      <c r="U7" s="15">
        <f>ROUNDUP($R7/U$4,0)</f>
        <v>0</v>
      </c>
    </row>
    <row r="8" spans="1:21" ht="20.100000000000001" customHeight="1" x14ac:dyDescent="0.3">
      <c r="A8" s="9"/>
      <c r="B8" s="10">
        <v>9</v>
      </c>
      <c r="C8" s="12">
        <f>(ROUNDDOWN(60/$B8*$C$4*24,0)+1)*C$6</f>
        <v>54</v>
      </c>
      <c r="D8" s="12">
        <f>(ROUNDDOWN(60/$B8*$C$4*24,0)+1)*D$6</f>
        <v>81</v>
      </c>
      <c r="E8" s="12">
        <f>(ROUNDDOWN(60/$B8*$C$4*24,0)+1)*E$6</f>
        <v>108</v>
      </c>
      <c r="G8" s="9"/>
      <c r="H8" s="10">
        <v>9</v>
      </c>
      <c r="I8" s="13">
        <f>TIME(0,(ROUNDUP($I$4/I$6,0)-1)*$H8,0)</f>
        <v>0.44375000000000003</v>
      </c>
      <c r="J8" s="13">
        <f>TIME(0,(ROUNDUP($I$4/J$6,0)-1)*$H8,0)</f>
        <v>0.29375000000000001</v>
      </c>
      <c r="K8" s="13">
        <f>TIME(0,(ROUNDUP($I$4/K$6,0)-1)*$H8,0)</f>
        <v>0.21875</v>
      </c>
      <c r="L8" s="21"/>
      <c r="M8" s="9"/>
      <c r="N8" s="10">
        <v>9</v>
      </c>
      <c r="O8" s="13">
        <f t="shared" ref="O8:O11" si="0">TIME(0,N8*(O$4-1),0)</f>
        <v>0.24374999999999999</v>
      </c>
      <c r="Q8" s="17" t="s">
        <v>16</v>
      </c>
      <c r="R8" s="18"/>
      <c r="S8" s="15">
        <f>ROUNDUP($R8/S$4,0)</f>
        <v>0</v>
      </c>
      <c r="T8" s="15">
        <f>ROUNDUP($R8/T$4,0)</f>
        <v>0</v>
      </c>
      <c r="U8" s="15">
        <f>ROUNDUP($R8/U$4,0)</f>
        <v>0</v>
      </c>
    </row>
    <row r="9" spans="1:21" ht="20.100000000000001" customHeight="1" x14ac:dyDescent="0.3">
      <c r="A9" s="9"/>
      <c r="B9" s="10">
        <v>10</v>
      </c>
      <c r="C9" s="12">
        <f>(ROUNDDOWN(60/$B9*$C$4*24,0)+1)*C$6</f>
        <v>50</v>
      </c>
      <c r="D9" s="12">
        <f>(ROUNDDOWN(60/$B9*$C$4*24,0)+1)*D$6</f>
        <v>75</v>
      </c>
      <c r="E9" s="12">
        <f>(ROUNDDOWN(60/$B9*$C$4*24,0)+1)*E$6</f>
        <v>100</v>
      </c>
      <c r="G9" s="9"/>
      <c r="H9" s="10">
        <v>10</v>
      </c>
      <c r="I9" s="13">
        <f>TIME(0,(ROUNDUP($I$4/I$6,0)-1)*$H9,0)</f>
        <v>0.49305555555555558</v>
      </c>
      <c r="J9" s="13">
        <f>TIME(0,(ROUNDUP($I$4/J$6,0)-1)*$H9,0)</f>
        <v>0.3263888888888889</v>
      </c>
      <c r="K9" s="13">
        <f>TIME(0,(ROUNDUP($I$4/K$6,0)-1)*$H9,0)</f>
        <v>0.24305555555555555</v>
      </c>
      <c r="L9" s="21"/>
      <c r="M9" s="9"/>
      <c r="N9" s="10">
        <v>10</v>
      </c>
      <c r="O9" s="13">
        <f t="shared" si="0"/>
        <v>0.27083333333333331</v>
      </c>
      <c r="Q9" s="17" t="s">
        <v>17</v>
      </c>
      <c r="R9" s="18"/>
      <c r="S9" s="15">
        <f>ROUNDUP($R9/S$4,0)</f>
        <v>0</v>
      </c>
      <c r="T9" s="15">
        <f>ROUNDUP($R9/T$4,0)</f>
        <v>0</v>
      </c>
      <c r="U9" s="15">
        <f>ROUNDUP($R9/U$4,0)</f>
        <v>0</v>
      </c>
    </row>
    <row r="10" spans="1:21" ht="20.100000000000001" customHeight="1" x14ac:dyDescent="0.3">
      <c r="A10" s="9"/>
      <c r="B10" s="10">
        <v>11</v>
      </c>
      <c r="C10" s="12">
        <f>(ROUNDDOWN(60/$B10*$C$4*24,0)+1)*C$6</f>
        <v>44</v>
      </c>
      <c r="D10" s="12">
        <f>(ROUNDDOWN(60/$B10*$C$4*24,0)+1)*D$6</f>
        <v>66</v>
      </c>
      <c r="E10" s="12">
        <f>(ROUNDDOWN(60/$B10*$C$4*24,0)+1)*E$6</f>
        <v>88</v>
      </c>
      <c r="G10" s="9"/>
      <c r="H10" s="10">
        <v>11</v>
      </c>
      <c r="I10" s="13">
        <f>TIME(0,(ROUNDUP($I$4/I$6,0)-1)*$H10,0)</f>
        <v>0.54236111111111118</v>
      </c>
      <c r="J10" s="13">
        <f>TIME(0,(ROUNDUP($I$4/J$6,0)-1)*$H10,0)</f>
        <v>0.35902777777777778</v>
      </c>
      <c r="K10" s="13">
        <f>TIME(0,(ROUNDUP($I$4/K$6,0)-1)*$H10,0)</f>
        <v>0.2673611111111111</v>
      </c>
      <c r="L10" s="21"/>
      <c r="M10" s="9"/>
      <c r="N10" s="10">
        <v>11</v>
      </c>
      <c r="O10" s="13">
        <f t="shared" si="0"/>
        <v>0.29791666666666666</v>
      </c>
      <c r="Q10" s="17" t="s">
        <v>19</v>
      </c>
      <c r="R10" s="18"/>
      <c r="S10" s="15">
        <f>ROUNDUP($R10/S$4,0)</f>
        <v>0</v>
      </c>
      <c r="T10" s="15">
        <f>ROUNDUP($R10/T$4,0)</f>
        <v>0</v>
      </c>
      <c r="U10" s="15">
        <f>ROUNDUP($R10/U$4,0)</f>
        <v>0</v>
      </c>
    </row>
    <row r="11" spans="1:21" ht="20.100000000000001" customHeight="1" x14ac:dyDescent="0.3">
      <c r="A11" s="9"/>
      <c r="B11" s="10">
        <v>12</v>
      </c>
      <c r="C11" s="12">
        <f>(ROUNDDOWN(60/$B11*$C$4*24,0)+1)*C$6</f>
        <v>42</v>
      </c>
      <c r="D11" s="12">
        <f>(ROUNDDOWN(60/$B11*$C$4*24,0)+1)*D$6</f>
        <v>63</v>
      </c>
      <c r="E11" s="12">
        <f>(ROUNDDOWN(60/$B11*$C$4*24,0)+1)*E$6</f>
        <v>84</v>
      </c>
      <c r="G11" s="9"/>
      <c r="H11" s="10">
        <v>12</v>
      </c>
      <c r="I11" s="13">
        <f>TIME(0,(ROUNDUP($I$4/I$6,0)-1)*$H11,0)</f>
        <v>0.59166666666666667</v>
      </c>
      <c r="J11" s="13">
        <f>TIME(0,(ROUNDUP($I$4/J$6,0)-1)*$H11,0)</f>
        <v>0.39166666666666666</v>
      </c>
      <c r="K11" s="13">
        <f>TIME(0,(ROUNDUP($I$4/K$6,0)-1)*$H11,0)</f>
        <v>0.29166666666666669</v>
      </c>
      <c r="L11" s="21"/>
      <c r="M11" s="9"/>
      <c r="N11" s="10">
        <v>12</v>
      </c>
      <c r="O11" s="13">
        <f t="shared" si="0"/>
        <v>0.32500000000000001</v>
      </c>
      <c r="Q11" s="17" t="s">
        <v>20</v>
      </c>
      <c r="R11" s="18"/>
      <c r="S11" s="15">
        <f>ROUNDUP($R11/S$4,0)</f>
        <v>0</v>
      </c>
      <c r="T11" s="15">
        <f>ROUNDUP($R11/T$4,0)</f>
        <v>0</v>
      </c>
      <c r="U11" s="15">
        <f>ROUNDUP($R11/U$4,0)</f>
        <v>0</v>
      </c>
    </row>
    <row r="12" spans="1:21" ht="20.100000000000001" customHeight="1" x14ac:dyDescent="0.3">
      <c r="Q12" s="17" t="s">
        <v>21</v>
      </c>
      <c r="R12" s="18"/>
      <c r="S12" s="15">
        <f>ROUNDUP($R12/S$4,0)</f>
        <v>0</v>
      </c>
      <c r="T12" s="15">
        <f>ROUNDUP($R12/T$4,0)</f>
        <v>0</v>
      </c>
      <c r="U12" s="15">
        <f>ROUNDUP($R12/U$4,0)</f>
        <v>0</v>
      </c>
    </row>
    <row r="13" spans="1:21" ht="20.100000000000001" customHeight="1" x14ac:dyDescent="0.3">
      <c r="Q13" s="17" t="s">
        <v>22</v>
      </c>
      <c r="R13" s="18"/>
      <c r="S13" s="15">
        <f>ROUNDUP($R13/S$4,0)</f>
        <v>0</v>
      </c>
      <c r="T13" s="15">
        <f>ROUNDUP($R13/T$4,0)</f>
        <v>0</v>
      </c>
      <c r="U13" s="15">
        <f>ROUNDUP($R13/U$4,0)</f>
        <v>0</v>
      </c>
    </row>
    <row r="14" spans="1:21" ht="20.100000000000001" customHeight="1" x14ac:dyDescent="0.3">
      <c r="Q14" s="17" t="s">
        <v>23</v>
      </c>
      <c r="R14" s="18"/>
      <c r="S14" s="15">
        <f>ROUNDUP($R14/S$4,0)</f>
        <v>0</v>
      </c>
      <c r="T14" s="15">
        <f>ROUNDUP($R14/T$4,0)</f>
        <v>0</v>
      </c>
      <c r="U14" s="15">
        <f>ROUNDUP($R14/U$4,0)</f>
        <v>0</v>
      </c>
    </row>
    <row r="15" spans="1:21" ht="20.100000000000001" customHeight="1" x14ac:dyDescent="0.3">
      <c r="B15" s="4" t="s">
        <v>4</v>
      </c>
      <c r="H15" s="4" t="s">
        <v>4</v>
      </c>
      <c r="N15" s="4" t="s">
        <v>4</v>
      </c>
      <c r="Q15" s="17" t="s">
        <v>24</v>
      </c>
      <c r="R15" s="18"/>
      <c r="S15" s="15">
        <f>ROUNDUP($R15/S$4,0)</f>
        <v>0</v>
      </c>
      <c r="T15" s="15">
        <f>ROUNDUP($R15/T$4,0)</f>
        <v>0</v>
      </c>
      <c r="U15" s="15">
        <f>ROUNDUP($R15/U$4,0)</f>
        <v>0</v>
      </c>
    </row>
    <row r="16" spans="1:21" ht="20.100000000000001" customHeight="1" x14ac:dyDescent="0.3">
      <c r="A16" s="5"/>
      <c r="B16" s="4" t="s">
        <v>11</v>
      </c>
      <c r="C16" s="6">
        <v>8.3333333333333329E-2</v>
      </c>
      <c r="G16" s="5"/>
      <c r="H16" s="4" t="s">
        <v>12</v>
      </c>
      <c r="I16" s="7">
        <v>144</v>
      </c>
      <c r="M16" s="5"/>
      <c r="N16" s="4" t="s">
        <v>33</v>
      </c>
      <c r="O16" s="7">
        <v>40</v>
      </c>
      <c r="Q16" s="17" t="s">
        <v>25</v>
      </c>
      <c r="R16" s="18">
        <v>0</v>
      </c>
      <c r="S16" s="15">
        <f>ROUNDUP($R16/S$4,0)</f>
        <v>0</v>
      </c>
      <c r="T16" s="15">
        <f>ROUNDUP($R16/T$4,0)</f>
        <v>0</v>
      </c>
      <c r="U16" s="15">
        <f>ROUNDUP($R16/U$4,0)</f>
        <v>0</v>
      </c>
    </row>
    <row r="17" spans="1:21" ht="20.100000000000001" customHeight="1" x14ac:dyDescent="0.3">
      <c r="C17" s="8" t="s">
        <v>8</v>
      </c>
      <c r="D17" s="8"/>
      <c r="E17" s="8"/>
      <c r="H17" s="22"/>
      <c r="I17" s="8" t="s">
        <v>8</v>
      </c>
      <c r="J17" s="8"/>
      <c r="K17" s="8"/>
      <c r="L17" s="22"/>
      <c r="O17" s="8"/>
      <c r="Q17" s="17" t="s">
        <v>26</v>
      </c>
      <c r="R17" s="18">
        <v>0</v>
      </c>
      <c r="S17" s="15">
        <f>ROUNDUP($R17/S$4,0)</f>
        <v>0</v>
      </c>
      <c r="T17" s="15">
        <f>ROUNDUP($R17/T$4,0)</f>
        <v>0</v>
      </c>
      <c r="U17" s="15">
        <f>ROUNDUP($R17/U$4,0)</f>
        <v>0</v>
      </c>
    </row>
    <row r="18" spans="1:21" ht="20.100000000000001" customHeight="1" x14ac:dyDescent="0.3">
      <c r="A18" s="9" t="s">
        <v>5</v>
      </c>
      <c r="B18" s="10" t="s">
        <v>3</v>
      </c>
      <c r="C18" s="11" t="s">
        <v>0</v>
      </c>
      <c r="D18" s="11" t="s">
        <v>1</v>
      </c>
      <c r="E18" s="11" t="s">
        <v>2</v>
      </c>
      <c r="G18" s="9" t="s">
        <v>5</v>
      </c>
      <c r="H18" s="10" t="s">
        <v>3</v>
      </c>
      <c r="I18" s="11" t="s">
        <v>0</v>
      </c>
      <c r="J18" s="11" t="s">
        <v>1</v>
      </c>
      <c r="K18" s="11" t="s">
        <v>2</v>
      </c>
      <c r="L18" s="20"/>
      <c r="M18" s="9" t="s">
        <v>5</v>
      </c>
      <c r="N18" s="10" t="s">
        <v>3</v>
      </c>
      <c r="O18" s="11" t="s">
        <v>6</v>
      </c>
      <c r="Q18" s="17" t="s">
        <v>27</v>
      </c>
      <c r="R18" s="18">
        <v>0</v>
      </c>
      <c r="S18" s="15">
        <f>ROUNDUP($R18/S$4,0)</f>
        <v>0</v>
      </c>
      <c r="T18" s="15">
        <f>ROUNDUP($R18/T$4,0)</f>
        <v>0</v>
      </c>
      <c r="U18" s="15">
        <f>ROUNDUP($R18/U$4,0)</f>
        <v>0</v>
      </c>
    </row>
    <row r="19" spans="1:21" ht="20.100000000000001" customHeight="1" x14ac:dyDescent="0.3">
      <c r="A19" s="9"/>
      <c r="B19" s="10">
        <v>8</v>
      </c>
      <c r="C19" s="12">
        <f>(ROUNDDOWN(60/$B19*$C$16*24,0)+1)*C$18*2</f>
        <v>64</v>
      </c>
      <c r="D19" s="12">
        <f>(ROUNDDOWN(60/$B19*$C$16*24,0)+1)*D$18*2</f>
        <v>96</v>
      </c>
      <c r="E19" s="12">
        <f>(ROUNDDOWN(60/$B19*$C$16*24,0)+1)*E$18*2</f>
        <v>128</v>
      </c>
      <c r="G19" s="9"/>
      <c r="H19" s="10">
        <v>8</v>
      </c>
      <c r="I19" s="13">
        <f>TIME(0,(ROUNDUP($I$16/I$18,0)-1)*$H19,0)*2</f>
        <v>0.78888888888888886</v>
      </c>
      <c r="J19" s="13">
        <f>TIME(0,(ROUNDUP($I$16/J$18,0)-1)*$H19,0)*2</f>
        <v>0.52222222222222225</v>
      </c>
      <c r="K19" s="13">
        <f>TIME(0,(ROUNDUP($I$16/K$18,0)-1)*$H19,0)*2</f>
        <v>0.3888888888888889</v>
      </c>
      <c r="L19" s="21"/>
      <c r="M19" s="9"/>
      <c r="N19" s="10">
        <v>8</v>
      </c>
      <c r="O19" s="13">
        <f>TIME(0,N19*(ROUNDUP(O$16/2,0)-1),0)</f>
        <v>0.10555555555555556</v>
      </c>
      <c r="Q19" s="17" t="s">
        <v>28</v>
      </c>
      <c r="R19" s="18">
        <v>0</v>
      </c>
      <c r="S19" s="15">
        <f>ROUNDUP($R19/S$4,0)</f>
        <v>0</v>
      </c>
      <c r="T19" s="15">
        <f>ROUNDUP($R19/T$4,0)</f>
        <v>0</v>
      </c>
      <c r="U19" s="15">
        <f>ROUNDUP($R19/U$4,0)</f>
        <v>0</v>
      </c>
    </row>
    <row r="20" spans="1:21" ht="20.100000000000001" customHeight="1" x14ac:dyDescent="0.3">
      <c r="A20" s="9"/>
      <c r="B20" s="10">
        <v>9</v>
      </c>
      <c r="C20" s="12">
        <f>(ROUNDDOWN(60/$B20*$C$16*24,0)+1)*C$18*2</f>
        <v>56</v>
      </c>
      <c r="D20" s="12">
        <f>(ROUNDDOWN(60/$B20*$C$16*24,0)+1)*D$18*2</f>
        <v>84</v>
      </c>
      <c r="E20" s="12">
        <f>(ROUNDDOWN(60/$B20*$C$16*24,0)+1)*E$18*2</f>
        <v>112</v>
      </c>
      <c r="G20" s="9"/>
      <c r="H20" s="10">
        <v>9</v>
      </c>
      <c r="I20" s="13">
        <f t="shared" ref="I20:K23" si="1">TIME(0,(ROUNDUP($I$16/I$18,0)-1)*$H20,0)*2</f>
        <v>0.88750000000000007</v>
      </c>
      <c r="J20" s="13">
        <f t="shared" si="1"/>
        <v>0.58750000000000002</v>
      </c>
      <c r="K20" s="13">
        <f t="shared" si="1"/>
        <v>0.4375</v>
      </c>
      <c r="L20" s="21"/>
      <c r="M20" s="9"/>
      <c r="N20" s="10">
        <v>9</v>
      </c>
      <c r="O20" s="13">
        <f t="shared" ref="O20:O23" si="2">TIME(0,N20*(ROUNDUP(O$16/2,0)-1),0)</f>
        <v>0.11875000000000001</v>
      </c>
      <c r="Q20" s="17" t="s">
        <v>29</v>
      </c>
      <c r="R20" s="18">
        <v>0</v>
      </c>
      <c r="S20" s="15">
        <f>ROUNDUP($R20/S$4,0)</f>
        <v>0</v>
      </c>
      <c r="T20" s="15">
        <f>ROUNDUP($R20/T$4,0)</f>
        <v>0</v>
      </c>
      <c r="U20" s="15">
        <f>ROUNDUP($R20/U$4,0)</f>
        <v>0</v>
      </c>
    </row>
    <row r="21" spans="1:21" ht="20.100000000000001" customHeight="1" x14ac:dyDescent="0.3">
      <c r="A21" s="9"/>
      <c r="B21" s="10">
        <v>10</v>
      </c>
      <c r="C21" s="12">
        <f>(ROUNDDOWN(60/$B21*$C$16*24,0)+1)*C$18*2</f>
        <v>52</v>
      </c>
      <c r="D21" s="12">
        <f>(ROUNDDOWN(60/$B21*$C$16*24,0)+1)*D$18*2</f>
        <v>78</v>
      </c>
      <c r="E21" s="12">
        <f>(ROUNDDOWN(60/$B21*$C$16*24,0)+1)*E$18*2</f>
        <v>104</v>
      </c>
      <c r="G21" s="9"/>
      <c r="H21" s="10">
        <v>10</v>
      </c>
      <c r="I21" s="13">
        <f t="shared" si="1"/>
        <v>0.98611111111111116</v>
      </c>
      <c r="J21" s="13">
        <f t="shared" si="1"/>
        <v>0.65277777777777779</v>
      </c>
      <c r="K21" s="13">
        <f t="shared" si="1"/>
        <v>0.4861111111111111</v>
      </c>
      <c r="L21" s="21"/>
      <c r="M21" s="9"/>
      <c r="N21" s="10">
        <v>10</v>
      </c>
      <c r="O21" s="13">
        <f t="shared" si="2"/>
        <v>0.13194444444444445</v>
      </c>
      <c r="Q21" s="16" t="s">
        <v>30</v>
      </c>
      <c r="R21" s="14">
        <f>SUM(R5:R20)</f>
        <v>118</v>
      </c>
      <c r="S21" s="12">
        <f>SUM(S5:S20)</f>
        <v>60</v>
      </c>
      <c r="T21" s="12">
        <f>SUM(T5:T20)</f>
        <v>40</v>
      </c>
      <c r="U21" s="12">
        <f>SUM(U5:U20)</f>
        <v>30</v>
      </c>
    </row>
    <row r="22" spans="1:21" ht="20.100000000000001" customHeight="1" x14ac:dyDescent="0.3">
      <c r="A22" s="9"/>
      <c r="B22" s="10">
        <v>11</v>
      </c>
      <c r="C22" s="12">
        <f>(ROUNDDOWN(60/$B22*$C$16*24,0)+1)*C$18*2</f>
        <v>44</v>
      </c>
      <c r="D22" s="12">
        <f>(ROUNDDOWN(60/$B22*$C$16*24,0)+1)*D$18*2</f>
        <v>66</v>
      </c>
      <c r="E22" s="12">
        <f>(ROUNDDOWN(60/$B22*$C$16*24,0)+1)*E$18*2</f>
        <v>88</v>
      </c>
      <c r="G22" s="9"/>
      <c r="H22" s="10">
        <v>11</v>
      </c>
      <c r="I22" s="13">
        <f t="shared" si="1"/>
        <v>1.0847222222222224</v>
      </c>
      <c r="J22" s="13">
        <f t="shared" si="1"/>
        <v>0.71805555555555556</v>
      </c>
      <c r="K22" s="13">
        <f t="shared" si="1"/>
        <v>0.53472222222222221</v>
      </c>
      <c r="L22" s="21"/>
      <c r="M22" s="9"/>
      <c r="N22" s="10">
        <v>11</v>
      </c>
      <c r="O22" s="13">
        <f t="shared" si="2"/>
        <v>0.1451388888888889</v>
      </c>
    </row>
    <row r="23" spans="1:21" ht="20.100000000000001" customHeight="1" x14ac:dyDescent="0.3">
      <c r="A23" s="9"/>
      <c r="B23" s="10">
        <v>12</v>
      </c>
      <c r="C23" s="12">
        <f>(ROUNDDOWN(60/$B23*$C$16*24,0)+1)*C$18*2</f>
        <v>44</v>
      </c>
      <c r="D23" s="12">
        <f>(ROUNDDOWN(60/$B23*$C$16*24,0)+1)*D$18*2</f>
        <v>66</v>
      </c>
      <c r="E23" s="12">
        <f>(ROUNDDOWN(60/$B23*$C$16*24,0)+1)*E$18*2</f>
        <v>88</v>
      </c>
      <c r="G23" s="9"/>
      <c r="H23" s="10">
        <v>12</v>
      </c>
      <c r="I23" s="13">
        <f t="shared" si="1"/>
        <v>1.1833333333333333</v>
      </c>
      <c r="J23" s="13">
        <f t="shared" si="1"/>
        <v>0.78333333333333333</v>
      </c>
      <c r="K23" s="13">
        <f t="shared" si="1"/>
        <v>0.58333333333333337</v>
      </c>
      <c r="L23" s="21"/>
      <c r="M23" s="9"/>
      <c r="N23" s="10">
        <v>12</v>
      </c>
      <c r="O23" s="13">
        <f t="shared" si="2"/>
        <v>0.15833333333333333</v>
      </c>
    </row>
  </sheetData>
  <mergeCells count="6">
    <mergeCell ref="A18:A23"/>
    <mergeCell ref="A6:A11"/>
    <mergeCell ref="G18:G23"/>
    <mergeCell ref="G6:G11"/>
    <mergeCell ref="M6:M11"/>
    <mergeCell ref="M18:M23"/>
  </mergeCells>
  <pageMargins left="0.7" right="0.7" top="0.75" bottom="0.75" header="0.3" footer="0.3"/>
  <pageSetup paperSize="9" orientation="portrait" r:id="rId1"/>
  <ignoredErrors>
    <ignoredError sqref="C18:E18 I18:K18 G3:K11 A3: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Rástímar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Hörður Geirsson</dc:creator>
  <cp:lastModifiedBy>Hörður Geirsson</cp:lastModifiedBy>
  <dcterms:created xsi:type="dcterms:W3CDTF">2021-02-11T13:02:37Z</dcterms:created>
  <dcterms:modified xsi:type="dcterms:W3CDTF">2021-02-11T17:40:38Z</dcterms:modified>
</cp:coreProperties>
</file>